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serna.COMEDAL\Desktop\"/>
    </mc:Choice>
  </mc:AlternateContent>
  <xr:revisionPtr revIDLastSave="0" documentId="13_ncr:1_{8AEC2587-F89D-4E4C-AE3A-A3A252E4DA0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imulador" sheetId="1" r:id="rId1"/>
    <sheet name="Instrucciones de uso" sheetId="3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3" l="1"/>
  <c r="B25" i="3"/>
  <c r="B21" i="3"/>
  <c r="B18" i="3"/>
  <c r="B19" i="3" s="1"/>
  <c r="B30" i="3" l="1"/>
  <c r="B31" i="3" s="1"/>
  <c r="B15" i="3" s="1"/>
  <c r="B22" i="3"/>
  <c r="B23" i="3" s="1"/>
  <c r="B26" i="3"/>
  <c r="B27" i="3" s="1"/>
  <c r="B14" i="3" s="1"/>
  <c r="B13" i="3" l="1"/>
  <c r="C7" i="1"/>
  <c r="B33" i="3" l="1"/>
  <c r="B34" i="3" l="1"/>
  <c r="C9" i="1" s="1"/>
  <c r="C8" i="1" l="1"/>
</calcChain>
</file>

<file path=xl/sharedStrings.xml><?xml version="1.0" encoding="utf-8"?>
<sst xmlns="http://schemas.openxmlformats.org/spreadsheetml/2006/main" count="35" uniqueCount="26">
  <si>
    <t>DTF</t>
  </si>
  <si>
    <t>AH CONTR ORD (Hasta 18 meses)</t>
  </si>
  <si>
    <t>AH CONTR ORD (De 19 a 36 meses)</t>
  </si>
  <si>
    <t>AH CONTR ORD (De 37 a 48 meses)</t>
  </si>
  <si>
    <t>TASAS CORRESPONDIENTES CON LA DTF VIGENTE</t>
  </si>
  <si>
    <t>Datos a diligenciar:</t>
  </si>
  <si>
    <t xml:space="preserve">1. DTF </t>
  </si>
  <si>
    <t>2. Cuota</t>
  </si>
  <si>
    <t>3. # de meses</t>
  </si>
  <si>
    <t>*Este valor de interes ya tiene incluido los puntos adicionales de la DTF según el plazo elegido.</t>
  </si>
  <si>
    <t>DTF (NATV)</t>
  </si>
  <si>
    <t>Puntos</t>
  </si>
  <si>
    <t>DTF + Puntos</t>
  </si>
  <si>
    <t>EA</t>
  </si>
  <si>
    <t xml:space="preserve">DTF + </t>
  </si>
  <si>
    <t>Consultar la última DTF, esta la pueden hallar de la página http://www.banrep.gov.co/</t>
  </si>
  <si>
    <t>Digitar el valor de la cuota que el asociado desea</t>
  </si>
  <si>
    <t>Digitar el plazo en meses que el asociado desea</t>
  </si>
  <si>
    <t>Cuota</t>
  </si>
  <si>
    <t>Número de meses</t>
  </si>
  <si>
    <t>Ahorro Capital</t>
  </si>
  <si>
    <t>Ahorro intereses</t>
  </si>
  <si>
    <t>Ahorro aproximado</t>
  </si>
  <si>
    <t>Ahorro siembra futuro</t>
  </si>
  <si>
    <t>Tasa aplicable EA</t>
  </si>
  <si>
    <t>Tasa aplicable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</si>
</sst>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44" fontId="0" fillId="2" borderId="0" xfId="1" applyFont="1" applyFill="1"/>
    <xf numFmtId="0" fontId="0" fillId="2" borderId="8" xfId="0" applyFill="1" applyBorder="1"/>
    <xf numFmtId="0" fontId="0" fillId="2" borderId="10" xfId="0" applyFill="1" applyBorder="1"/>
    <xf numFmtId="0" fontId="0" fillId="2" borderId="0" xfId="0" applyFill="1" applyBorder="1"/>
    <xf numFmtId="14" fontId="0" fillId="2" borderId="0" xfId="0" applyNumberFormat="1" applyFill="1" applyBorder="1"/>
    <xf numFmtId="10" fontId="4" fillId="2" borderId="0" xfId="3" applyNumberFormat="1" applyFont="1" applyFill="1" applyBorder="1" applyProtection="1">
      <protection locked="0"/>
    </xf>
    <xf numFmtId="10" fontId="4" fillId="2" borderId="0" xfId="3" applyNumberFormat="1" applyFont="1" applyFill="1" applyBorder="1" applyProtection="1">
      <protection hidden="1"/>
    </xf>
    <xf numFmtId="0" fontId="2" fillId="2" borderId="0" xfId="0" applyFont="1" applyFill="1"/>
    <xf numFmtId="0" fontId="6" fillId="2" borderId="0" xfId="0" applyFont="1" applyFill="1"/>
    <xf numFmtId="8" fontId="0" fillId="2" borderId="0" xfId="0" applyNumberFormat="1" applyFill="1"/>
    <xf numFmtId="14" fontId="7" fillId="0" borderId="15" xfId="0" applyNumberFormat="1" applyFont="1" applyFill="1" applyBorder="1"/>
    <xf numFmtId="0" fontId="0" fillId="2" borderId="11" xfId="0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5" fillId="0" borderId="3" xfId="0" applyFont="1" applyFill="1" applyBorder="1"/>
    <xf numFmtId="0" fontId="0" fillId="2" borderId="0" xfId="0" applyFont="1" applyFill="1"/>
    <xf numFmtId="44" fontId="5" fillId="0" borderId="13" xfId="1" applyFont="1" applyFill="1" applyBorder="1" applyProtection="1">
      <protection hidden="1"/>
    </xf>
    <xf numFmtId="10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8" fillId="3" borderId="15" xfId="0" applyNumberFormat="1" applyFont="1" applyFill="1" applyBorder="1" applyAlignment="1" applyProtection="1">
      <alignment horizontal="center" vertical="center" wrapText="1"/>
      <protection hidden="1"/>
    </xf>
    <xf numFmtId="10" fontId="0" fillId="2" borderId="0" xfId="2" applyNumberFormat="1" applyFont="1" applyFill="1" applyBorder="1" applyProtection="1">
      <protection hidden="1"/>
    </xf>
    <xf numFmtId="10" fontId="0" fillId="2" borderId="11" xfId="2" applyNumberFormat="1" applyFont="1" applyFill="1" applyBorder="1" applyProtection="1">
      <protection hidden="1"/>
    </xf>
    <xf numFmtId="10" fontId="0" fillId="2" borderId="9" xfId="0" applyNumberFormat="1" applyFill="1" applyBorder="1" applyProtection="1">
      <protection hidden="1"/>
    </xf>
    <xf numFmtId="10" fontId="0" fillId="2" borderId="12" xfId="0" applyNumberFormat="1" applyFill="1" applyBorder="1" applyProtection="1">
      <protection hidden="1"/>
    </xf>
    <xf numFmtId="164" fontId="5" fillId="0" borderId="13" xfId="1" applyNumberFormat="1" applyFont="1" applyFill="1" applyBorder="1" applyProtection="1">
      <protection hidden="1"/>
    </xf>
    <xf numFmtId="164" fontId="5" fillId="0" borderId="17" xfId="1" applyNumberFormat="1" applyFont="1" applyFill="1" applyBorder="1" applyProtection="1">
      <protection hidden="1"/>
    </xf>
    <xf numFmtId="10" fontId="0" fillId="2" borderId="0" xfId="2" applyNumberFormat="1" applyFont="1" applyFill="1"/>
    <xf numFmtId="165" fontId="0" fillId="2" borderId="0" xfId="6" applyNumberFormat="1" applyFont="1" applyFill="1"/>
    <xf numFmtId="0" fontId="10" fillId="0" borderId="16" xfId="0" applyFont="1" applyFill="1" applyBorder="1"/>
    <xf numFmtId="10" fontId="5" fillId="4" borderId="1" xfId="0" applyNumberFormat="1" applyFont="1" applyFill="1" applyBorder="1" applyProtection="1">
      <protection locked="0"/>
    </xf>
    <xf numFmtId="164" fontId="5" fillId="4" borderId="13" xfId="1" applyNumberFormat="1" applyFont="1" applyFill="1" applyBorder="1" applyProtection="1">
      <protection locked="0"/>
    </xf>
    <xf numFmtId="0" fontId="5" fillId="4" borderId="14" xfId="0" applyFont="1" applyFill="1" applyBorder="1" applyProtection="1">
      <protection locked="0"/>
    </xf>
    <xf numFmtId="10" fontId="0" fillId="2" borderId="0" xfId="0" applyNumberFormat="1" applyFill="1"/>
    <xf numFmtId="44" fontId="0" fillId="2" borderId="0" xfId="0" applyNumberFormat="1" applyFill="1" applyBorder="1"/>
    <xf numFmtId="0" fontId="0" fillId="2" borderId="0" xfId="0" applyFill="1" applyAlignment="1">
      <alignment horizontal="center"/>
    </xf>
    <xf numFmtId="10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16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7">
    <cellStyle name="Millares" xfId="6" builtinId="3"/>
    <cellStyle name="Moneda" xfId="1" builtinId="4"/>
    <cellStyle name="Normal" xfId="0" builtinId="0"/>
    <cellStyle name="Normal 2" xfId="4" xr:uid="{00000000-0005-0000-0000-000003000000}"/>
    <cellStyle name="Normal 3" xfId="3" xr:uid="{00000000-0005-0000-0000-000004000000}"/>
    <cellStyle name="Porcentaje" xfId="2" builtinId="5"/>
    <cellStyle name="Porcentaje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47625</xdr:rowOff>
    </xdr:from>
    <xdr:to>
      <xdr:col>4</xdr:col>
      <xdr:colOff>495044</xdr:colOff>
      <xdr:row>6</xdr:row>
      <xdr:rowOff>152316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5" y="619125"/>
          <a:ext cx="2047619" cy="67619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6"/>
  <sheetViews>
    <sheetView showGridLines="0" tabSelected="1" workbookViewId="0">
      <selection activeCell="B2" sqref="B2:C2"/>
    </sheetView>
  </sheetViews>
  <sheetFormatPr baseColWidth="10" defaultColWidth="0" defaultRowHeight="15" zeroHeight="1" x14ac:dyDescent="0.25"/>
  <cols>
    <col min="1" max="1" width="11.42578125" style="1" customWidth="1"/>
    <col min="2" max="2" width="31.7109375" style="1" bestFit="1" customWidth="1"/>
    <col min="3" max="3" width="23.140625" style="1" bestFit="1" customWidth="1"/>
    <col min="4" max="4" width="15.5703125" style="1" bestFit="1" customWidth="1"/>
    <col min="5" max="5" width="11.42578125" style="1" hidden="1"/>
    <col min="6" max="6" width="13" style="1" hidden="1"/>
    <col min="7" max="7" width="12" style="1" hidden="1"/>
    <col min="8" max="8" width="14.5703125" style="1" hidden="1"/>
    <col min="9" max="16384" width="11.42578125" style="1" hidden="1"/>
  </cols>
  <sheetData>
    <row r="1" spans="2:8" ht="15.75" thickBot="1" x14ac:dyDescent="0.3"/>
    <row r="2" spans="2:8" ht="19.5" thickBot="1" x14ac:dyDescent="0.35">
      <c r="B2" s="38" t="s">
        <v>23</v>
      </c>
      <c r="C2" s="39"/>
    </row>
    <row r="3" spans="2:8" ht="15.75" thickBot="1" x14ac:dyDescent="0.3"/>
    <row r="4" spans="2:8" ht="18.75" x14ac:dyDescent="0.3">
      <c r="B4" s="14" t="s">
        <v>0</v>
      </c>
      <c r="C4" s="31">
        <v>2.3900000000000001E-2</v>
      </c>
      <c r="D4" s="28"/>
    </row>
    <row r="5" spans="2:8" ht="18.75" x14ac:dyDescent="0.3">
      <c r="B5" s="15" t="s">
        <v>18</v>
      </c>
      <c r="C5" s="32">
        <v>150000</v>
      </c>
    </row>
    <row r="6" spans="2:8" ht="19.5" thickBot="1" x14ac:dyDescent="0.35">
      <c r="B6" s="16" t="s">
        <v>19</v>
      </c>
      <c r="C6" s="33">
        <v>12</v>
      </c>
    </row>
    <row r="7" spans="2:8" ht="18.75" x14ac:dyDescent="0.3">
      <c r="B7" s="17" t="s">
        <v>20</v>
      </c>
      <c r="C7" s="19">
        <f>+C5*C6</f>
        <v>1800000</v>
      </c>
      <c r="F7" s="2"/>
      <c r="G7" s="2"/>
      <c r="H7" s="2"/>
    </row>
    <row r="8" spans="2:8" ht="19.5" thickBot="1" x14ac:dyDescent="0.35">
      <c r="B8" s="17" t="s">
        <v>21</v>
      </c>
      <c r="C8" s="26">
        <f>+C9-C7</f>
        <v>32356.522480123909</v>
      </c>
      <c r="D8" s="18" t="s">
        <v>9</v>
      </c>
      <c r="F8" s="2"/>
      <c r="G8" s="2"/>
      <c r="H8" s="2"/>
    </row>
    <row r="9" spans="2:8" ht="19.5" thickBot="1" x14ac:dyDescent="0.35">
      <c r="B9" s="30" t="s">
        <v>22</v>
      </c>
      <c r="C9" s="27">
        <f>FV('Instrucciones de uso'!B34,C6,-C5,,0)</f>
        <v>1832356.5224801239</v>
      </c>
      <c r="D9" s="18"/>
      <c r="F9" s="2"/>
      <c r="G9" s="2"/>
      <c r="H9" s="2"/>
    </row>
    <row r="10" spans="2:8" x14ac:dyDescent="0.25">
      <c r="F10" s="2"/>
      <c r="G10" s="2"/>
      <c r="H10" s="2"/>
    </row>
    <row r="11" spans="2:8" hidden="1" x14ac:dyDescent="0.25">
      <c r="C11" s="11"/>
      <c r="F11" s="2"/>
      <c r="G11" s="2"/>
      <c r="H11" s="2"/>
    </row>
    <row r="12" spans="2:8" hidden="1" x14ac:dyDescent="0.25">
      <c r="B12" s="11"/>
      <c r="C12" s="29"/>
      <c r="F12" s="2"/>
      <c r="G12" s="2"/>
      <c r="H12" s="2"/>
    </row>
    <row r="13" spans="2:8" hidden="1" x14ac:dyDescent="0.25">
      <c r="F13" s="2"/>
      <c r="G13" s="2"/>
      <c r="H13" s="2"/>
    </row>
    <row r="14" spans="2:8" hidden="1" x14ac:dyDescent="0.25">
      <c r="F14" s="2"/>
      <c r="G14" s="2"/>
      <c r="H14" s="2"/>
    </row>
    <row r="15" spans="2:8" hidden="1" x14ac:dyDescent="0.25">
      <c r="F15" s="2"/>
      <c r="G15" s="2"/>
      <c r="H15" s="2"/>
    </row>
    <row r="16" spans="2:8" hidden="1" x14ac:dyDescent="0.25">
      <c r="F16" s="2"/>
      <c r="G16" s="2"/>
      <c r="H16" s="2"/>
    </row>
    <row r="17" spans="2:8" hidden="1" x14ac:dyDescent="0.25">
      <c r="F17" s="2"/>
      <c r="G17" s="2"/>
      <c r="H17" s="2"/>
    </row>
    <row r="18" spans="2:8" hidden="1" x14ac:dyDescent="0.25">
      <c r="F18" s="2"/>
      <c r="G18" s="2"/>
      <c r="H18" s="2"/>
    </row>
    <row r="19" spans="2:8" hidden="1" x14ac:dyDescent="0.25">
      <c r="F19" s="2"/>
      <c r="G19" s="2"/>
      <c r="H19" s="2"/>
    </row>
    <row r="20" spans="2:8" hidden="1" x14ac:dyDescent="0.25">
      <c r="F20" s="2"/>
      <c r="G20" s="2"/>
      <c r="H20" s="2"/>
    </row>
    <row r="21" spans="2:8" hidden="1" x14ac:dyDescent="0.25">
      <c r="C21" s="28"/>
      <c r="E21" s="28"/>
      <c r="F21" s="2"/>
      <c r="G21" s="2"/>
      <c r="H21" s="2"/>
    </row>
    <row r="22" spans="2:8" hidden="1" x14ac:dyDescent="0.25">
      <c r="B22" s="5"/>
      <c r="C22" s="5"/>
      <c r="D22" s="35"/>
      <c r="E22" s="34"/>
      <c r="F22" s="2"/>
      <c r="G22" s="2"/>
      <c r="H22" s="2"/>
    </row>
    <row r="23" spans="2:8" hidden="1" x14ac:dyDescent="0.25">
      <c r="B23" s="5"/>
      <c r="C23" s="5"/>
      <c r="D23" s="6"/>
      <c r="F23" s="2"/>
      <c r="G23" s="2"/>
      <c r="H23" s="2"/>
    </row>
    <row r="24" spans="2:8" hidden="1" x14ac:dyDescent="0.25">
      <c r="B24" s="5"/>
      <c r="C24" s="5"/>
      <c r="D24" s="6"/>
      <c r="F24" s="2"/>
      <c r="G24" s="2"/>
      <c r="H24" s="2"/>
    </row>
    <row r="25" spans="2:8" hidden="1" x14ac:dyDescent="0.25">
      <c r="B25" s="5"/>
      <c r="C25" s="5"/>
      <c r="D25" s="5"/>
    </row>
    <row r="26" spans="2:8" hidden="1" x14ac:dyDescent="0.25">
      <c r="B26" s="5"/>
      <c r="C26" s="5"/>
      <c r="D26" s="5"/>
    </row>
    <row r="27" spans="2:8" hidden="1" x14ac:dyDescent="0.25">
      <c r="B27" s="7"/>
      <c r="C27" s="5"/>
      <c r="D27" s="5"/>
    </row>
    <row r="28" spans="2:8" hidden="1" x14ac:dyDescent="0.25">
      <c r="B28" s="8"/>
      <c r="C28" s="5"/>
      <c r="D28" s="5"/>
    </row>
    <row r="29" spans="2:8" hidden="1" x14ac:dyDescent="0.25">
      <c r="B29" s="5"/>
      <c r="C29" s="5"/>
      <c r="D29" s="5"/>
    </row>
    <row r="30" spans="2:8" hidden="1" x14ac:dyDescent="0.25">
      <c r="B30" s="5"/>
      <c r="C30" s="5"/>
      <c r="D30" s="5"/>
    </row>
    <row r="31" spans="2:8" hidden="1" x14ac:dyDescent="0.25">
      <c r="B31" s="5"/>
      <c r="C31" s="5"/>
      <c r="D31" s="5"/>
    </row>
    <row r="32" spans="2:8" hidden="1" x14ac:dyDescent="0.25">
      <c r="B32" s="5"/>
      <c r="C32" s="5"/>
      <c r="D32" s="5"/>
    </row>
    <row r="33" spans="2:4" hidden="1" x14ac:dyDescent="0.25">
      <c r="B33" s="5"/>
      <c r="C33" s="5"/>
      <c r="D33" s="5"/>
    </row>
    <row r="34" spans="2:4" hidden="1" x14ac:dyDescent="0.25">
      <c r="B34" s="5"/>
      <c r="C34" s="5"/>
      <c r="D34" s="5"/>
    </row>
    <row r="35" spans="2:4" hidden="1" x14ac:dyDescent="0.25">
      <c r="B35" s="5"/>
      <c r="C35" s="5"/>
      <c r="D35" s="5"/>
    </row>
    <row r="36" spans="2:4" hidden="1" x14ac:dyDescent="0.25">
      <c r="B36" s="5"/>
      <c r="C36" s="5"/>
      <c r="D36" s="5"/>
    </row>
  </sheetData>
  <sheetProtection algorithmName="SHA-512" hashValue="FjniMnD5mKIyMDOVHErvhzJmryFUbc8vdYdC4g6e0Ai7gKRs3HNckJv1uW2sGNtWsWJv5jbkC/imjcmOdV9WZA==" saltValue="Sa4YYGh+1SsUIp6Acx10NA==" spinCount="100000" sheet="1" objects="1" scenarios="1"/>
  <mergeCells count="1"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4"/>
  <sheetViews>
    <sheetView workbookViewId="0">
      <selection activeCell="B34" sqref="B34"/>
    </sheetView>
  </sheetViews>
  <sheetFormatPr baseColWidth="10" defaultRowHeight="15" x14ac:dyDescent="0.25"/>
  <cols>
    <col min="1" max="1" width="31.7109375" style="1" bestFit="1" customWidth="1"/>
    <col min="2" max="2" width="11.42578125" style="1"/>
    <col min="3" max="3" width="6" style="1" customWidth="1"/>
    <col min="4" max="4" width="6.28515625" style="1" customWidth="1"/>
    <col min="5" max="16384" width="11.42578125" style="1"/>
  </cols>
  <sheetData>
    <row r="2" spans="1:4" x14ac:dyDescent="0.25">
      <c r="A2" s="10" t="s">
        <v>5</v>
      </c>
    </row>
    <row r="3" spans="1:4" x14ac:dyDescent="0.25">
      <c r="A3" s="9" t="s">
        <v>6</v>
      </c>
      <c r="B3" s="1" t="s">
        <v>15</v>
      </c>
    </row>
    <row r="8" spans="1:4" x14ac:dyDescent="0.25">
      <c r="A8" s="9" t="s">
        <v>7</v>
      </c>
      <c r="B8" s="1" t="s">
        <v>16</v>
      </c>
    </row>
    <row r="9" spans="1:4" x14ac:dyDescent="0.25">
      <c r="A9" s="9" t="s">
        <v>8</v>
      </c>
      <c r="B9" s="1" t="s">
        <v>17</v>
      </c>
    </row>
    <row r="12" spans="1:4" x14ac:dyDescent="0.25">
      <c r="A12" s="40" t="s">
        <v>4</v>
      </c>
      <c r="B12" s="41"/>
      <c r="C12" s="41"/>
      <c r="D12" s="42"/>
    </row>
    <row r="13" spans="1:4" x14ac:dyDescent="0.25">
      <c r="A13" s="3" t="s">
        <v>1</v>
      </c>
      <c r="B13" s="22">
        <f>B23</f>
        <v>3.9496258761158476E-2</v>
      </c>
      <c r="C13" s="5" t="s">
        <v>14</v>
      </c>
      <c r="D13" s="24">
        <v>1.4999999999999999E-2</v>
      </c>
    </row>
    <row r="14" spans="1:4" x14ac:dyDescent="0.25">
      <c r="A14" s="3" t="s">
        <v>2</v>
      </c>
      <c r="B14" s="22">
        <f>B27</f>
        <v>4.2124433186649268E-2</v>
      </c>
      <c r="C14" s="5" t="s">
        <v>14</v>
      </c>
      <c r="D14" s="24">
        <v>1.7500000000000002E-2</v>
      </c>
    </row>
    <row r="15" spans="1:4" x14ac:dyDescent="0.25">
      <c r="A15" s="4" t="s">
        <v>3</v>
      </c>
      <c r="B15" s="23">
        <f>B31</f>
        <v>4.2651064422225771E-2</v>
      </c>
      <c r="C15" s="13" t="s">
        <v>14</v>
      </c>
      <c r="D15" s="25">
        <v>1.7999999999999999E-2</v>
      </c>
    </row>
    <row r="18" spans="1:2" ht="15.75" x14ac:dyDescent="0.25">
      <c r="A18" s="12" t="s">
        <v>0</v>
      </c>
      <c r="B18" s="20">
        <f>Simulador!C4</f>
        <v>2.3900000000000001E-2</v>
      </c>
    </row>
    <row r="19" spans="1:2" ht="15.75" x14ac:dyDescent="0.25">
      <c r="A19" s="12" t="s">
        <v>10</v>
      </c>
      <c r="B19" s="20">
        <f>+(1-((1+B18)^(-0.25)))*4</f>
        <v>2.3549271292701679E-2</v>
      </c>
    </row>
    <row r="20" spans="1:2" x14ac:dyDescent="0.25">
      <c r="A20"/>
      <c r="B20"/>
    </row>
    <row r="21" spans="1:2" ht="15.75" x14ac:dyDescent="0.25">
      <c r="A21" s="12" t="s">
        <v>11</v>
      </c>
      <c r="B21" s="20">
        <f>D13</f>
        <v>1.4999999999999999E-2</v>
      </c>
    </row>
    <row r="22" spans="1:2" ht="15.75" x14ac:dyDescent="0.25">
      <c r="A22" s="12" t="s">
        <v>12</v>
      </c>
      <c r="B22" s="20">
        <f>B19+B21</f>
        <v>3.8549271292701678E-2</v>
      </c>
    </row>
    <row r="23" spans="1:2" ht="15.75" x14ac:dyDescent="0.25">
      <c r="A23" s="12" t="s">
        <v>13</v>
      </c>
      <c r="B23" s="21">
        <f>((1-(B22/4))^(-4))-1</f>
        <v>3.9496258761158476E-2</v>
      </c>
    </row>
    <row r="24" spans="1:2" x14ac:dyDescent="0.25">
      <c r="A24"/>
      <c r="B24"/>
    </row>
    <row r="25" spans="1:2" ht="15.75" x14ac:dyDescent="0.25">
      <c r="A25" s="12" t="s">
        <v>11</v>
      </c>
      <c r="B25" s="20">
        <f>D14</f>
        <v>1.7500000000000002E-2</v>
      </c>
    </row>
    <row r="26" spans="1:2" ht="15.75" x14ac:dyDescent="0.25">
      <c r="A26" s="12" t="s">
        <v>12</v>
      </c>
      <c r="B26" s="20">
        <f>B19+B25</f>
        <v>4.1049271292701681E-2</v>
      </c>
    </row>
    <row r="27" spans="1:2" ht="15.75" x14ac:dyDescent="0.25">
      <c r="A27" s="12" t="s">
        <v>13</v>
      </c>
      <c r="B27" s="21">
        <f>((1-(B26/4))^(-4))-1</f>
        <v>4.2124433186649268E-2</v>
      </c>
    </row>
    <row r="28" spans="1:2" x14ac:dyDescent="0.25">
      <c r="A28"/>
      <c r="B28"/>
    </row>
    <row r="29" spans="1:2" ht="15.75" x14ac:dyDescent="0.25">
      <c r="A29" s="12" t="s">
        <v>11</v>
      </c>
      <c r="B29" s="20">
        <f>D15</f>
        <v>1.7999999999999999E-2</v>
      </c>
    </row>
    <row r="30" spans="1:2" ht="15.75" x14ac:dyDescent="0.25">
      <c r="A30" s="12" t="s">
        <v>12</v>
      </c>
      <c r="B30" s="20">
        <f>B19+B29</f>
        <v>4.1549271292701681E-2</v>
      </c>
    </row>
    <row r="31" spans="1:2" ht="15.75" x14ac:dyDescent="0.25">
      <c r="A31" s="12" t="s">
        <v>13</v>
      </c>
      <c r="B31" s="21">
        <f>((1-(B30/4))^(-4))-1</f>
        <v>4.2651064422225771E-2</v>
      </c>
    </row>
    <row r="33" spans="1:2" ht="15.75" x14ac:dyDescent="0.25">
      <c r="A33" s="36" t="s">
        <v>24</v>
      </c>
      <c r="B33" s="37">
        <f>IF(Simulador!C6&lt;=18,'Instrucciones de uso'!B13,IF(AND(Simulador!C6&gt;18,Simulador!C6&lt;=36),'Instrucciones de uso'!B14,'Instrucciones de uso'!B15))</f>
        <v>3.9496258761158476E-2</v>
      </c>
    </row>
    <row r="34" spans="1:2" ht="15.75" x14ac:dyDescent="0.25">
      <c r="A34" s="36" t="s">
        <v>25</v>
      </c>
      <c r="B34" s="37">
        <f>(1+B33)^(1/12)-1</f>
        <v>3.2332347670829265E-3</v>
      </c>
    </row>
  </sheetData>
  <mergeCells count="1">
    <mergeCell ref="A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Simulador</vt:lpstr>
      <vt:lpstr>Instrucciones de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 Serna Mesa</dc:creator>
  <cp:lastModifiedBy>Juan Diego Serna Mesa</cp:lastModifiedBy>
  <dcterms:created xsi:type="dcterms:W3CDTF">2016-01-06T14:35:21Z</dcterms:created>
  <dcterms:modified xsi:type="dcterms:W3CDTF">2020-09-21T18:53:22Z</dcterms:modified>
</cp:coreProperties>
</file>